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5480" windowHeight="11580" activeTab="0"/>
  </bookViews>
  <sheets>
    <sheet name="Eras" sheetId="1" r:id="rId1"/>
    <sheet name="Significant Da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<sst xmlns="http://schemas.openxmlformats.org/spreadsheetml/2006/main" count="118" uniqueCount="88">
  <si>
    <t>Start Year</t>
  </si>
  <si>
    <t>Date in Julian Calendar</t>
  </si>
  <si>
    <t>Julian Day Number</t>
  </si>
  <si>
    <t>Name of Era</t>
  </si>
  <si>
    <t>1 AM</t>
  </si>
  <si>
    <t>0 KY</t>
  </si>
  <si>
    <t>1</t>
  </si>
  <si>
    <t>0 VE</t>
  </si>
  <si>
    <t>1 AD</t>
  </si>
  <si>
    <t>1 January 1</t>
  </si>
  <si>
    <t>1 CE</t>
  </si>
  <si>
    <t>3 January 1</t>
  </si>
  <si>
    <t>1 EE</t>
  </si>
  <si>
    <t>29 August 8</t>
  </si>
  <si>
    <t>Years</t>
  </si>
  <si>
    <t>0 SE</t>
  </si>
  <si>
    <t>29 August 284</t>
  </si>
  <si>
    <t>Days from 1 CE</t>
  </si>
  <si>
    <t>11 July 552</t>
  </si>
  <si>
    <t>1 AP</t>
  </si>
  <si>
    <t>22 March 622</t>
  </si>
  <si>
    <t>1 AH</t>
  </si>
  <si>
    <t>16 July 622</t>
  </si>
  <si>
    <t>22 September 1792</t>
  </si>
  <si>
    <t>1879 SE</t>
  </si>
  <si>
    <t>22 March 1957</t>
  </si>
  <si>
    <t>Hebrew</t>
  </si>
  <si>
    <t>Kali Yuga</t>
  </si>
  <si>
    <t>Anno Domini</t>
  </si>
  <si>
    <t>Common Era</t>
  </si>
  <si>
    <t>AD (Pr Greg)</t>
  </si>
  <si>
    <t>Ethiopic</t>
  </si>
  <si>
    <t>Diocletian</t>
  </si>
  <si>
    <t>Armenian</t>
  </si>
  <si>
    <t>Persian</t>
  </si>
  <si>
    <t>Islamic</t>
  </si>
  <si>
    <t>French Revolution</t>
  </si>
  <si>
    <t>15 October 1582</t>
  </si>
  <si>
    <t>CD (Pr Greg)</t>
  </si>
  <si>
    <t>Pope Gregory XIII adjustment</t>
  </si>
  <si>
    <t>British-American adjustment</t>
  </si>
  <si>
    <t>14 September 1752</t>
  </si>
  <si>
    <t>7 October 3761 BCE</t>
  </si>
  <si>
    <t>18 February 3102 BCE</t>
  </si>
  <si>
    <t>26 February 747 BCE</t>
  </si>
  <si>
    <t>24 February 58 BCE</t>
  </si>
  <si>
    <t>Date in Gregorian Calendar</t>
  </si>
  <si>
    <t xml:space="preserve"> </t>
  </si>
  <si>
    <t>CE years</t>
  </si>
  <si>
    <t>1 January 4713 BCE</t>
  </si>
  <si>
    <t>1 January 1970 CE</t>
  </si>
  <si>
    <t>1999 Eclipse</t>
  </si>
  <si>
    <t>11 August 1999 CE</t>
  </si>
  <si>
    <t>Mayan (584283)</t>
  </si>
  <si>
    <t>13 August 3114 BCE</t>
  </si>
  <si>
    <t>11 August 3114 BCE</t>
  </si>
  <si>
    <t>Mayan (584285)</t>
  </si>
  <si>
    <t>1 October 312 BCE</t>
  </si>
  <si>
    <t>Byzantine Era</t>
  </si>
  <si>
    <t>1 September 5509 BCE</t>
  </si>
  <si>
    <t>15 March 1079 CE</t>
  </si>
  <si>
    <t>Jalali</t>
  </si>
  <si>
    <t>Alexandrian</t>
  </si>
  <si>
    <t>Seleucid</t>
  </si>
  <si>
    <t>2 April 311 BCE (= 1 Nisan 3450)</t>
  </si>
  <si>
    <t>Millennium 2000</t>
  </si>
  <si>
    <t>1 January 2000 CE</t>
  </si>
  <si>
    <t>Millennium 2000 Lunar</t>
  </si>
  <si>
    <t>7 January 2000 CE</t>
  </si>
  <si>
    <t>CEP</t>
  </si>
  <si>
    <t>21 March 2675 CE</t>
  </si>
  <si>
    <t>Modified Julian Day = 0</t>
  </si>
  <si>
    <t>Julian Day = 0</t>
  </si>
  <si>
    <t>17 November 1858</t>
  </si>
  <si>
    <t>Vikram (Hindu Lunar)</t>
  </si>
  <si>
    <t>Saka (Hindu Solar)</t>
  </si>
  <si>
    <t>15 March 78 CE</t>
  </si>
  <si>
    <t>Saka (Indian Civil)</t>
  </si>
  <si>
    <t>Unix</t>
  </si>
  <si>
    <t>Nabonassar (Egyptian)</t>
  </si>
  <si>
    <t>Rata Die</t>
  </si>
  <si>
    <t>CE Years</t>
  </si>
  <si>
    <t>Kali-ahargana</t>
  </si>
  <si>
    <t>K-a moons</t>
  </si>
  <si>
    <t>Yerm Cycle 21</t>
  </si>
  <si>
    <t>11 November 1996 CE</t>
  </si>
  <si>
    <t>Yerm Cycle 1</t>
  </si>
  <si>
    <t>16 May 622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</si>
</sst>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m\ d\,\ yyyy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0_);\(0\)"/>
    <numFmt numFmtId="180" formatCode="d\ mmmm\ yyyy"/>
    <numFmt numFmtId="181" formatCode="_-* #,##0.00000_-;\-* #,##0.00000_-;_-* &quot;-&quot;???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178" fontId="0" fillId="0" borderId="0" xfId="15" applyNumberFormat="1" applyAlignment="1">
      <alignment/>
    </xf>
    <xf numFmtId="178" fontId="0" fillId="0" borderId="0" xfId="0" applyNumberFormat="1" applyAlignment="1">
      <alignment/>
    </xf>
    <xf numFmtId="179" fontId="0" fillId="0" borderId="0" xfId="15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178" fontId="1" fillId="0" borderId="1" xfId="15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79" fontId="1" fillId="0" borderId="1" xfId="15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left"/>
    </xf>
    <xf numFmtId="0" fontId="0" fillId="0" borderId="0" xfId="0" applyAlignment="1" quotePrefix="1">
      <alignment/>
    </xf>
    <xf numFmtId="2" fontId="1" fillId="0" borderId="1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B3" sqref="B3"/>
    </sheetView>
  </sheetViews>
  <sheetFormatPr defaultColWidth="9.140625" defaultRowHeight="12.75"/>
  <cols>
    <col min="1" max="1" width="20.421875" style="0" customWidth="1"/>
    <col min="2" max="2" width="11.00390625" style="1" customWidth="1"/>
    <col min="3" max="3" width="28.421875" style="6" customWidth="1"/>
    <col min="4" max="4" width="18.57421875" style="2" customWidth="1"/>
    <col min="5" max="5" width="12.7109375" style="0" customWidth="1"/>
    <col min="6" max="6" width="10.140625" style="4" bestFit="1" customWidth="1"/>
    <col min="7" max="7" width="15.421875" style="0" customWidth="1"/>
    <col min="8" max="8" width="12.421875" style="15" customWidth="1"/>
  </cols>
  <sheetData>
    <row r="1" spans="1:8" s="7" customFormat="1" ht="12.75">
      <c r="A1" s="7" t="s">
        <v>3</v>
      </c>
      <c r="B1" s="8" t="s">
        <v>0</v>
      </c>
      <c r="C1" s="12" t="s">
        <v>1</v>
      </c>
      <c r="D1" s="9" t="s">
        <v>2</v>
      </c>
      <c r="E1" s="10" t="s">
        <v>80</v>
      </c>
      <c r="F1" s="11" t="s">
        <v>48</v>
      </c>
      <c r="G1" s="10" t="s">
        <v>82</v>
      </c>
      <c r="H1" s="14" t="s">
        <v>83</v>
      </c>
    </row>
    <row r="2" spans="1:8" ht="12.75">
      <c r="A2" t="s">
        <v>58</v>
      </c>
      <c r="B2" t="s">
        <v>6</v>
      </c>
      <c r="C2" t="s">
        <v>59</v>
      </c>
      <c r="D2">
        <v>-290495</v>
      </c>
      <c r="E2">
        <f>D2-1721425</f>
        <v>-2011920</v>
      </c>
      <c r="F2">
        <f>INT(E2/365.2425)</f>
        <v>-5509</v>
      </c>
      <c r="G2">
        <f aca="true" t="shared" si="0" ref="G2:G23">D2-588466</f>
        <v>-878961</v>
      </c>
      <c r="H2" s="15">
        <f aca="true" t="shared" si="1" ref="H2:H23">G2/29.53059</f>
        <v>-29764.423941411264</v>
      </c>
    </row>
    <row r="3" spans="1:8" ht="12.75">
      <c r="A3" t="s">
        <v>72</v>
      </c>
      <c r="B3" t="s">
        <v>47</v>
      </c>
      <c r="C3" t="s">
        <v>49</v>
      </c>
      <c r="D3">
        <v>0</v>
      </c>
      <c r="E3">
        <f aca="true" t="shared" si="2" ref="E3:E23">D3-1721425</f>
        <v>-1721425</v>
      </c>
      <c r="F3">
        <f>INT(E3/365.2425)</f>
        <v>-4714</v>
      </c>
      <c r="G3">
        <f t="shared" si="0"/>
        <v>-588466</v>
      </c>
      <c r="H3" s="15">
        <f t="shared" si="1"/>
        <v>-19927.336365443425</v>
      </c>
    </row>
    <row r="4" spans="1:8" ht="12.75">
      <c r="A4" t="s">
        <v>26</v>
      </c>
      <c r="B4" s="13" t="s">
        <v>4</v>
      </c>
      <c r="C4" t="s">
        <v>42</v>
      </c>
      <c r="D4">
        <v>347998</v>
      </c>
      <c r="E4">
        <f t="shared" si="2"/>
        <v>-1373427</v>
      </c>
      <c r="F4">
        <f>INT(E4/365.2425)</f>
        <v>-3761</v>
      </c>
      <c r="G4">
        <f t="shared" si="0"/>
        <v>-240468</v>
      </c>
      <c r="H4" s="15">
        <f t="shared" si="1"/>
        <v>-8143.013735926034</v>
      </c>
    </row>
    <row r="5" spans="1:8" ht="12.75">
      <c r="A5" t="s">
        <v>53</v>
      </c>
      <c r="B5" t="s">
        <v>47</v>
      </c>
      <c r="C5" t="s">
        <v>55</v>
      </c>
      <c r="D5">
        <v>584283</v>
      </c>
      <c r="E5">
        <f t="shared" si="2"/>
        <v>-1137142</v>
      </c>
      <c r="F5">
        <f aca="true" t="shared" si="3" ref="F5:F33">INT(E5/365.2425)</f>
        <v>-3114</v>
      </c>
      <c r="G5">
        <f t="shared" si="0"/>
        <v>-4183</v>
      </c>
      <c r="H5" s="15">
        <f t="shared" si="1"/>
        <v>-141.64972660553005</v>
      </c>
    </row>
    <row r="6" spans="1:8" ht="12.75">
      <c r="A6" t="s">
        <v>56</v>
      </c>
      <c r="B6" t="s">
        <v>47</v>
      </c>
      <c r="C6" t="s">
        <v>54</v>
      </c>
      <c r="D6">
        <v>584285</v>
      </c>
      <c r="E6">
        <f t="shared" si="2"/>
        <v>-1137140</v>
      </c>
      <c r="F6">
        <f t="shared" si="3"/>
        <v>-3114</v>
      </c>
      <c r="G6">
        <f t="shared" si="0"/>
        <v>-4181</v>
      </c>
      <c r="H6" s="15">
        <f t="shared" si="1"/>
        <v>-141.58200022417432</v>
      </c>
    </row>
    <row r="7" spans="1:8" ht="12.75">
      <c r="A7" t="s">
        <v>27</v>
      </c>
      <c r="B7" t="s">
        <v>5</v>
      </c>
      <c r="C7" t="s">
        <v>43</v>
      </c>
      <c r="D7">
        <v>588466</v>
      </c>
      <c r="E7">
        <f t="shared" si="2"/>
        <v>-1132959</v>
      </c>
      <c r="F7">
        <f t="shared" si="3"/>
        <v>-3102</v>
      </c>
      <c r="G7">
        <f t="shared" si="0"/>
        <v>0</v>
      </c>
      <c r="H7" s="15">
        <f t="shared" si="1"/>
        <v>0</v>
      </c>
    </row>
    <row r="8" spans="1:8" ht="12.75">
      <c r="A8" t="s">
        <v>79</v>
      </c>
      <c r="B8" s="13" t="s">
        <v>6</v>
      </c>
      <c r="C8" t="s">
        <v>44</v>
      </c>
      <c r="D8">
        <v>1448638</v>
      </c>
      <c r="E8">
        <f t="shared" si="2"/>
        <v>-272787</v>
      </c>
      <c r="F8">
        <f t="shared" si="3"/>
        <v>-747</v>
      </c>
      <c r="G8">
        <f t="shared" si="0"/>
        <v>860172</v>
      </c>
      <c r="H8" s="15">
        <f t="shared" si="1"/>
        <v>29128.168451764763</v>
      </c>
    </row>
    <row r="9" spans="1:8" ht="12.75">
      <c r="A9" t="s">
        <v>62</v>
      </c>
      <c r="B9" t="s">
        <v>6</v>
      </c>
      <c r="C9" t="s">
        <v>57</v>
      </c>
      <c r="D9">
        <v>1607739</v>
      </c>
      <c r="E9">
        <f t="shared" si="2"/>
        <v>-113686</v>
      </c>
      <c r="F9">
        <f t="shared" si="3"/>
        <v>-312</v>
      </c>
      <c r="G9">
        <f t="shared" si="0"/>
        <v>1019273</v>
      </c>
      <c r="H9" s="15">
        <f t="shared" si="1"/>
        <v>34515.835951804554</v>
      </c>
    </row>
    <row r="10" spans="1:8" ht="12.75">
      <c r="A10" t="s">
        <v>63</v>
      </c>
      <c r="B10" t="s">
        <v>6</v>
      </c>
      <c r="C10" t="s">
        <v>64</v>
      </c>
      <c r="D10">
        <v>1607922</v>
      </c>
      <c r="E10">
        <f t="shared" si="2"/>
        <v>-113503</v>
      </c>
      <c r="F10">
        <f t="shared" si="3"/>
        <v>-311</v>
      </c>
      <c r="G10">
        <f t="shared" si="0"/>
        <v>1019456</v>
      </c>
      <c r="H10" s="15">
        <f t="shared" si="1"/>
        <v>34522.032915698604</v>
      </c>
    </row>
    <row r="11" spans="1:8" ht="12.75">
      <c r="A11" t="s">
        <v>74</v>
      </c>
      <c r="B11" s="13" t="s">
        <v>7</v>
      </c>
      <c r="C11" t="s">
        <v>45</v>
      </c>
      <c r="D11">
        <v>1700293</v>
      </c>
      <c r="E11">
        <f t="shared" si="2"/>
        <v>-21132</v>
      </c>
      <c r="F11">
        <f t="shared" si="3"/>
        <v>-58</v>
      </c>
      <c r="G11">
        <f t="shared" si="0"/>
        <v>1111827</v>
      </c>
      <c r="H11" s="15">
        <f t="shared" si="1"/>
        <v>37650.00970180413</v>
      </c>
    </row>
    <row r="12" spans="1:8" ht="12.75">
      <c r="A12" t="s">
        <v>28</v>
      </c>
      <c r="B12" t="s">
        <v>8</v>
      </c>
      <c r="C12" s="13" t="s">
        <v>9</v>
      </c>
      <c r="D12">
        <v>1721424</v>
      </c>
      <c r="E12">
        <f t="shared" si="2"/>
        <v>-1</v>
      </c>
      <c r="F12">
        <f t="shared" si="3"/>
        <v>-1</v>
      </c>
      <c r="G12">
        <f t="shared" si="0"/>
        <v>1132958</v>
      </c>
      <c r="H12" s="15">
        <f t="shared" si="1"/>
        <v>38365.5727840182</v>
      </c>
    </row>
    <row r="13" spans="1:8" ht="12.75">
      <c r="A13" t="s">
        <v>29</v>
      </c>
      <c r="B13" t="s">
        <v>10</v>
      </c>
      <c r="C13" s="13" t="s">
        <v>9</v>
      </c>
      <c r="D13">
        <v>1721424</v>
      </c>
      <c r="E13">
        <f t="shared" si="2"/>
        <v>-1</v>
      </c>
      <c r="F13">
        <f t="shared" si="3"/>
        <v>-1</v>
      </c>
      <c r="G13">
        <f t="shared" si="0"/>
        <v>1132958</v>
      </c>
      <c r="H13" s="15">
        <f t="shared" si="1"/>
        <v>38365.5727840182</v>
      </c>
    </row>
    <row r="14" spans="1:8" ht="12.75">
      <c r="A14" t="s">
        <v>30</v>
      </c>
      <c r="B14" t="s">
        <v>8</v>
      </c>
      <c r="C14" s="13" t="s">
        <v>11</v>
      </c>
      <c r="D14">
        <v>1721426</v>
      </c>
      <c r="E14">
        <f t="shared" si="2"/>
        <v>1</v>
      </c>
      <c r="F14">
        <f t="shared" si="3"/>
        <v>0</v>
      </c>
      <c r="G14">
        <f t="shared" si="0"/>
        <v>1132960</v>
      </c>
      <c r="H14" s="15">
        <f t="shared" si="1"/>
        <v>38365.64051039956</v>
      </c>
    </row>
    <row r="15" spans="1:8" ht="12.75">
      <c r="A15" t="s">
        <v>38</v>
      </c>
      <c r="B15" t="s">
        <v>8</v>
      </c>
      <c r="C15" t="s">
        <v>11</v>
      </c>
      <c r="D15">
        <v>1721426</v>
      </c>
      <c r="E15">
        <f t="shared" si="2"/>
        <v>1</v>
      </c>
      <c r="F15">
        <f t="shared" si="3"/>
        <v>0</v>
      </c>
      <c r="G15">
        <f t="shared" si="0"/>
        <v>1132960</v>
      </c>
      <c r="H15" s="15">
        <f t="shared" si="1"/>
        <v>38365.64051039956</v>
      </c>
    </row>
    <row r="16" spans="1:8" ht="12.75">
      <c r="A16" t="s">
        <v>31</v>
      </c>
      <c r="B16" t="s">
        <v>12</v>
      </c>
      <c r="C16" t="s">
        <v>13</v>
      </c>
      <c r="D16">
        <v>1724221</v>
      </c>
      <c r="E16">
        <f t="shared" si="2"/>
        <v>2796</v>
      </c>
      <c r="F16">
        <f t="shared" si="3"/>
        <v>7</v>
      </c>
      <c r="G16">
        <f t="shared" si="0"/>
        <v>1135755</v>
      </c>
      <c r="H16" s="15">
        <f t="shared" si="1"/>
        <v>38460.288128344204</v>
      </c>
    </row>
    <row r="17" spans="1:8" ht="12.75">
      <c r="A17" t="s">
        <v>75</v>
      </c>
      <c r="B17" t="s">
        <v>15</v>
      </c>
      <c r="C17" t="s">
        <v>76</v>
      </c>
      <c r="D17">
        <v>1749621</v>
      </c>
      <c r="E17">
        <f t="shared" si="2"/>
        <v>28196</v>
      </c>
      <c r="F17">
        <f t="shared" si="3"/>
        <v>77</v>
      </c>
      <c r="G17">
        <f t="shared" si="0"/>
        <v>1161155</v>
      </c>
      <c r="H17" s="15">
        <f t="shared" si="1"/>
        <v>39320.4131715621</v>
      </c>
    </row>
    <row r="18" spans="1:8" ht="12.75">
      <c r="A18" t="s">
        <v>32</v>
      </c>
      <c r="B18" t="s">
        <v>6</v>
      </c>
      <c r="C18" t="s">
        <v>16</v>
      </c>
      <c r="D18">
        <v>1825030</v>
      </c>
      <c r="E18">
        <f t="shared" si="2"/>
        <v>103605</v>
      </c>
      <c r="F18">
        <f t="shared" si="3"/>
        <v>283</v>
      </c>
      <c r="G18">
        <f t="shared" si="0"/>
        <v>1236564</v>
      </c>
      <c r="H18" s="15">
        <f t="shared" si="1"/>
        <v>41874.00251738959</v>
      </c>
    </row>
    <row r="19" spans="1:8" ht="12.75">
      <c r="A19" t="s">
        <v>33</v>
      </c>
      <c r="B19" t="s">
        <v>6</v>
      </c>
      <c r="C19" t="s">
        <v>18</v>
      </c>
      <c r="D19">
        <v>1922868</v>
      </c>
      <c r="E19">
        <f t="shared" si="2"/>
        <v>201443</v>
      </c>
      <c r="F19">
        <f t="shared" si="3"/>
        <v>551</v>
      </c>
      <c r="G19">
        <f t="shared" si="0"/>
        <v>1334402</v>
      </c>
      <c r="H19" s="15">
        <f t="shared" si="1"/>
        <v>45187.109366931036</v>
      </c>
    </row>
    <row r="20" spans="1:8" ht="12.75">
      <c r="A20" t="s">
        <v>34</v>
      </c>
      <c r="B20" t="s">
        <v>19</v>
      </c>
      <c r="C20" t="s">
        <v>20</v>
      </c>
      <c r="D20">
        <v>1948321</v>
      </c>
      <c r="E20">
        <f t="shared" si="2"/>
        <v>226896</v>
      </c>
      <c r="F20">
        <f t="shared" si="3"/>
        <v>621</v>
      </c>
      <c r="G20">
        <f t="shared" si="0"/>
        <v>1359855</v>
      </c>
      <c r="H20" s="15">
        <f t="shared" si="1"/>
        <v>46049.02915925486</v>
      </c>
    </row>
    <row r="21" spans="1:8" ht="12.75">
      <c r="A21" t="s">
        <v>86</v>
      </c>
      <c r="B21" t="s">
        <v>47</v>
      </c>
      <c r="C21" t="s">
        <v>87</v>
      </c>
      <c r="D21">
        <v>1948379</v>
      </c>
      <c r="E21">
        <f t="shared" si="2"/>
        <v>226954</v>
      </c>
      <c r="F21">
        <f t="shared" si="3"/>
        <v>621</v>
      </c>
      <c r="G21">
        <f>D21-588466</f>
        <v>1359913</v>
      </c>
      <c r="H21" s="15">
        <f t="shared" si="1"/>
        <v>46050.993224314174</v>
      </c>
    </row>
    <row r="22" spans="1:8" ht="12.75">
      <c r="A22" t="s">
        <v>35</v>
      </c>
      <c r="B22" t="s">
        <v>21</v>
      </c>
      <c r="C22" t="s">
        <v>22</v>
      </c>
      <c r="D22">
        <v>1948440</v>
      </c>
      <c r="E22">
        <f t="shared" si="2"/>
        <v>227015</v>
      </c>
      <c r="F22">
        <f t="shared" si="3"/>
        <v>621</v>
      </c>
      <c r="G22">
        <f t="shared" si="0"/>
        <v>1359974</v>
      </c>
      <c r="H22" s="15">
        <f t="shared" si="1"/>
        <v>46053.05887894553</v>
      </c>
    </row>
    <row r="23" spans="1:8" ht="12.75">
      <c r="A23" t="s">
        <v>61</v>
      </c>
      <c r="B23" t="s">
        <v>6</v>
      </c>
      <c r="C23" t="s">
        <v>60</v>
      </c>
      <c r="D23">
        <v>2115236</v>
      </c>
      <c r="E23">
        <f t="shared" si="2"/>
        <v>393811</v>
      </c>
      <c r="F23">
        <f t="shared" si="3"/>
        <v>1078</v>
      </c>
      <c r="G23">
        <f t="shared" si="0"/>
        <v>1526770</v>
      </c>
      <c r="H23" s="15">
        <f t="shared" si="1"/>
        <v>51701.303631251525</v>
      </c>
    </row>
    <row r="24" spans="1:8" s="7" customFormat="1" ht="12.75">
      <c r="A24" s="16" t="s">
        <v>3</v>
      </c>
      <c r="B24" s="16" t="s">
        <v>0</v>
      </c>
      <c r="C24" s="16" t="s">
        <v>46</v>
      </c>
      <c r="D24" s="16" t="s">
        <v>2</v>
      </c>
      <c r="E24" s="17" t="s">
        <v>80</v>
      </c>
      <c r="F24" s="17" t="s">
        <v>81</v>
      </c>
      <c r="G24" s="17" t="s">
        <v>82</v>
      </c>
      <c r="H24" s="18" t="s">
        <v>83</v>
      </c>
    </row>
    <row r="25" spans="1:8" ht="12.75">
      <c r="A25" t="s">
        <v>36</v>
      </c>
      <c r="B25" t="s">
        <v>6</v>
      </c>
      <c r="C25" t="s">
        <v>23</v>
      </c>
      <c r="D25">
        <v>2375840</v>
      </c>
      <c r="E25">
        <f aca="true" t="shared" si="4" ref="E25:E33">D25-1721425</f>
        <v>654415</v>
      </c>
      <c r="F25">
        <f t="shared" si="3"/>
        <v>1791</v>
      </c>
      <c r="G25">
        <f aca="true" t="shared" si="5" ref="G25:G33">D25-588466</f>
        <v>1787374</v>
      </c>
      <c r="H25" s="15">
        <f aca="true" t="shared" si="6" ref="H25:H33">G25/29.53059</f>
        <v>60526.18657466715</v>
      </c>
    </row>
    <row r="26" spans="1:8" ht="12.75">
      <c r="A26" t="s">
        <v>71</v>
      </c>
      <c r="B26" t="s">
        <v>47</v>
      </c>
      <c r="C26" t="s">
        <v>73</v>
      </c>
      <c r="D26">
        <v>2400001</v>
      </c>
      <c r="E26">
        <f t="shared" si="4"/>
        <v>678576</v>
      </c>
      <c r="F26">
        <f t="shared" si="3"/>
        <v>1857</v>
      </c>
      <c r="G26">
        <f t="shared" si="5"/>
        <v>1811535</v>
      </c>
      <c r="H26" s="15">
        <f t="shared" si="6"/>
        <v>61344.35512463516</v>
      </c>
    </row>
    <row r="27" spans="1:8" ht="12.75">
      <c r="A27" t="s">
        <v>77</v>
      </c>
      <c r="B27" t="s">
        <v>24</v>
      </c>
      <c r="C27" t="s">
        <v>25</v>
      </c>
      <c r="D27">
        <v>2435920</v>
      </c>
      <c r="E27">
        <f t="shared" si="4"/>
        <v>714495</v>
      </c>
      <c r="F27">
        <f t="shared" si="3"/>
        <v>1956</v>
      </c>
      <c r="G27">
        <f t="shared" si="5"/>
        <v>1847454</v>
      </c>
      <c r="H27" s="15">
        <f t="shared" si="6"/>
        <v>62560.68707059358</v>
      </c>
    </row>
    <row r="28" spans="1:8" ht="12.75">
      <c r="A28" t="s">
        <v>78</v>
      </c>
      <c r="B28" t="s">
        <v>47</v>
      </c>
      <c r="C28" t="s">
        <v>50</v>
      </c>
      <c r="D28">
        <v>2440588</v>
      </c>
      <c r="E28">
        <f t="shared" si="4"/>
        <v>719163</v>
      </c>
      <c r="F28">
        <f t="shared" si="3"/>
        <v>1969</v>
      </c>
      <c r="G28">
        <f t="shared" si="5"/>
        <v>1852122</v>
      </c>
      <c r="H28" s="15">
        <f t="shared" si="6"/>
        <v>62718.76044467787</v>
      </c>
    </row>
    <row r="29" spans="1:8" ht="12.75">
      <c r="A29" t="s">
        <v>84</v>
      </c>
      <c r="B29" t="s">
        <v>47</v>
      </c>
      <c r="C29" t="s">
        <v>85</v>
      </c>
      <c r="D29">
        <v>2450399</v>
      </c>
      <c r="E29">
        <f t="shared" si="4"/>
        <v>728974</v>
      </c>
      <c r="F29">
        <f t="shared" si="3"/>
        <v>1995</v>
      </c>
      <c r="G29">
        <f>D29-588466</f>
        <v>1861933</v>
      </c>
      <c r="H29" s="15">
        <f t="shared" si="6"/>
        <v>63050.99220841846</v>
      </c>
    </row>
    <row r="30" spans="1:8" ht="12.75">
      <c r="A30" t="s">
        <v>51</v>
      </c>
      <c r="B30" t="s">
        <v>47</v>
      </c>
      <c r="C30" t="s">
        <v>52</v>
      </c>
      <c r="D30">
        <v>2451402</v>
      </c>
      <c r="E30">
        <f t="shared" si="4"/>
        <v>729977</v>
      </c>
      <c r="F30">
        <f t="shared" si="3"/>
        <v>1998</v>
      </c>
      <c r="G30">
        <f t="shared" si="5"/>
        <v>1862936</v>
      </c>
      <c r="H30" s="15">
        <f t="shared" si="6"/>
        <v>63084.95698866836</v>
      </c>
    </row>
    <row r="31" spans="1:8" ht="12.75">
      <c r="A31" t="s">
        <v>65</v>
      </c>
      <c r="B31" t="s">
        <v>47</v>
      </c>
      <c r="C31" t="s">
        <v>66</v>
      </c>
      <c r="D31">
        <v>2451545</v>
      </c>
      <c r="E31">
        <f t="shared" si="4"/>
        <v>730120</v>
      </c>
      <c r="F31">
        <f t="shared" si="3"/>
        <v>1999</v>
      </c>
      <c r="G31">
        <f t="shared" si="5"/>
        <v>1863079</v>
      </c>
      <c r="H31" s="15">
        <f t="shared" si="6"/>
        <v>63089.79942493529</v>
      </c>
    </row>
    <row r="32" spans="1:8" ht="12.75">
      <c r="A32" t="s">
        <v>67</v>
      </c>
      <c r="B32" t="s">
        <v>47</v>
      </c>
      <c r="C32" t="s">
        <v>68</v>
      </c>
      <c r="D32">
        <v>2451551</v>
      </c>
      <c r="E32">
        <f t="shared" si="4"/>
        <v>730126</v>
      </c>
      <c r="F32">
        <f t="shared" si="3"/>
        <v>1999</v>
      </c>
      <c r="G32">
        <f t="shared" si="5"/>
        <v>1863085</v>
      </c>
      <c r="H32" s="15">
        <f t="shared" si="6"/>
        <v>63090.00260407936</v>
      </c>
    </row>
    <row r="33" spans="1:8" ht="12.75">
      <c r="A33" t="s">
        <v>69</v>
      </c>
      <c r="B33" t="s">
        <v>47</v>
      </c>
      <c r="C33" t="s">
        <v>70</v>
      </c>
      <c r="D33">
        <v>2698163</v>
      </c>
      <c r="E33">
        <f t="shared" si="4"/>
        <v>976738</v>
      </c>
      <c r="F33">
        <f t="shared" si="3"/>
        <v>2674</v>
      </c>
      <c r="G33">
        <f t="shared" si="5"/>
        <v>2109697</v>
      </c>
      <c r="H33" s="15">
        <f t="shared" si="6"/>
        <v>71441.07178353023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B1" sqref="B1:B16384"/>
    </sheetView>
  </sheetViews>
  <sheetFormatPr defaultColWidth="9.140625" defaultRowHeight="12.75"/>
  <cols>
    <col min="1" max="1" width="24.28125" style="0" customWidth="1"/>
    <col min="2" max="2" width="20.140625" style="0" customWidth="1"/>
    <col min="3" max="3" width="17.7109375" style="0" customWidth="1"/>
    <col min="4" max="4" width="13.7109375" style="0" customWidth="1"/>
    <col min="5" max="5" width="9.421875" style="0" customWidth="1"/>
  </cols>
  <sheetData>
    <row r="1" spans="1:5" ht="12.75">
      <c r="A1" t="s">
        <v>3</v>
      </c>
      <c r="B1" s="6" t="s">
        <v>1</v>
      </c>
      <c r="C1" s="2" t="s">
        <v>2</v>
      </c>
      <c r="D1" t="s">
        <v>17</v>
      </c>
      <c r="E1" s="4" t="s">
        <v>14</v>
      </c>
    </row>
    <row r="2" spans="2:5" ht="12.75">
      <c r="B2" s="6"/>
      <c r="C2" s="2"/>
      <c r="E2" s="4"/>
    </row>
    <row r="3" spans="1:5" ht="12.75">
      <c r="A3" t="s">
        <v>39</v>
      </c>
      <c r="B3" s="6" t="s">
        <v>37</v>
      </c>
      <c r="C3" s="2">
        <v>2299160</v>
      </c>
      <c r="D3" s="3">
        <f>C3-1721424</f>
        <v>577736</v>
      </c>
      <c r="E3" s="4">
        <f>INT(D3/365.2425)</f>
        <v>1581</v>
      </c>
    </row>
    <row r="4" spans="1:5" ht="12.75">
      <c r="A4" s="5" t="s">
        <v>40</v>
      </c>
      <c r="B4" s="6" t="s">
        <v>41</v>
      </c>
      <c r="C4" s="2">
        <v>2361221</v>
      </c>
      <c r="D4" s="3">
        <f>C4-1721424</f>
        <v>639797</v>
      </c>
      <c r="E4" s="4">
        <f>INT(D4/365.2425)</f>
        <v>1751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Winfinite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Wyllie</dc:creator>
  <cp:keywords/>
  <dc:description/>
  <cp:lastModifiedBy>Karl Palmen</cp:lastModifiedBy>
  <dcterms:created xsi:type="dcterms:W3CDTF">2004-12-03T18:14:31Z</dcterms:created>
  <dcterms:modified xsi:type="dcterms:W3CDTF">2004-12-14T09:20:28Z</dcterms:modified>
  <cp:category/>
  <cp:version/>
  <cp:contentType/>
  <cp:contentStatus/>
</cp:coreProperties>
</file>