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55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<sst xmlns="http://schemas.openxmlformats.org/spreadsheetml/2006/main" count="15" uniqueCount="12">
  <si>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a</t>
  </si>
  <si>
    <t>p</t>
  </si>
  <si>
    <t>q</t>
  </si>
  <si>
    <t>Error</t>
  </si>
  <si>
    <t>Target</t>
  </si>
  <si>
    <t>Floor</t>
  </si>
  <si>
    <t>Target-Floor</t>
  </si>
  <si>
    <t>Numerator</t>
  </si>
  <si>
    <t>Denominator</t>
  </si>
  <si>
    <t>Num/Den</t>
  </si>
  <si>
    <t>Ave. Period</t>
  </si>
  <si>
    <t>Calculated Target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</si>
</sst>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0" customWidth="1"/>
    <col min="6" max="6" width="14.8515625" style="0" customWidth="1"/>
    <col min="7" max="7" width="10.57421875" style="0" customWidth="1"/>
  </cols>
  <sheetData>
    <row r="1" spans="2:5" ht="12.75">
      <c r="B1" t="s">
        <v>0</v>
      </c>
      <c r="D1" t="s">
        <v>1</v>
      </c>
      <c r="E1" t="s">
        <v>2</v>
      </c>
    </row>
    <row r="2" spans="1:7" ht="12.75">
      <c r="A2">
        <v>365.2421897</v>
      </c>
      <c r="B2">
        <f>INT(A2)</f>
        <v>365</v>
      </c>
      <c r="C2">
        <f>A2-B2</f>
        <v>0.24218969999998308</v>
      </c>
      <c r="D2">
        <v>0</v>
      </c>
      <c r="E2">
        <v>1</v>
      </c>
      <c r="F2">
        <f>D2/E2</f>
        <v>0</v>
      </c>
      <c r="G2">
        <f>365+F2</f>
        <v>365</v>
      </c>
    </row>
    <row r="3" spans="1:7" ht="12.75">
      <c r="A3">
        <f>1/C2</f>
        <v>4.1289947508092615</v>
      </c>
      <c r="B3">
        <f>INT(A3)</f>
        <v>4</v>
      </c>
      <c r="C3">
        <f>A3-B3</f>
        <v>0.12899475080926148</v>
      </c>
      <c r="D3">
        <f>B3*D2+E2</f>
        <v>1</v>
      </c>
      <c r="E3">
        <f>B3*E2+F1</f>
        <v>4</v>
      </c>
      <c r="F3">
        <f aca="true" t="shared" si="0" ref="F3:F13">D3/E3</f>
        <v>0.25</v>
      </c>
      <c r="G3">
        <f aca="true" t="shared" si="1" ref="G3:G13">365+F3</f>
        <v>365.25</v>
      </c>
    </row>
    <row r="4" spans="1:7" ht="12.75">
      <c r="A4">
        <f aca="true" t="shared" si="2" ref="A4:A13">1/C3</f>
        <v>7.752253434549855</v>
      </c>
      <c r="B4">
        <f aca="true" t="shared" si="3" ref="B4:B13">INT(A4)</f>
        <v>7</v>
      </c>
      <c r="C4">
        <f aca="true" t="shared" si="4" ref="C4:C13">A4-B4</f>
        <v>0.7522534345498553</v>
      </c>
      <c r="D4">
        <f>B4*D3+D2</f>
        <v>7</v>
      </c>
      <c r="E4">
        <f>B4*E3+E2</f>
        <v>29</v>
      </c>
      <c r="F4">
        <f t="shared" si="0"/>
        <v>0.2413793103448276</v>
      </c>
      <c r="G4">
        <f t="shared" si="1"/>
        <v>365.2413793103448</v>
      </c>
    </row>
    <row r="5" spans="1:7" ht="12.75">
      <c r="A5">
        <f t="shared" si="2"/>
        <v>1.329339228073309</v>
      </c>
      <c r="B5">
        <f t="shared" si="3"/>
        <v>1</v>
      </c>
      <c r="C5">
        <f t="shared" si="4"/>
        <v>0.32933922807330895</v>
      </c>
      <c r="D5">
        <f aca="true" t="shared" si="5" ref="D5:D13">B5*D4+D3</f>
        <v>8</v>
      </c>
      <c r="E5">
        <f aca="true" t="shared" si="6" ref="E5:E13">B5*E4+E3</f>
        <v>33</v>
      </c>
      <c r="F5">
        <f t="shared" si="0"/>
        <v>0.24242424242424243</v>
      </c>
      <c r="G5">
        <f t="shared" si="1"/>
        <v>365.24242424242425</v>
      </c>
    </row>
    <row r="6" spans="1:7" ht="12.75">
      <c r="A6">
        <f t="shared" si="2"/>
        <v>3.036382898721697</v>
      </c>
      <c r="B6">
        <f t="shared" si="3"/>
        <v>3</v>
      </c>
      <c r="C6">
        <f t="shared" si="4"/>
        <v>0.0363828987216972</v>
      </c>
      <c r="D6">
        <f t="shared" si="5"/>
        <v>31</v>
      </c>
      <c r="E6">
        <f t="shared" si="6"/>
        <v>128</v>
      </c>
      <c r="F6">
        <f t="shared" si="0"/>
        <v>0.2421875</v>
      </c>
      <c r="G6">
        <f t="shared" si="1"/>
        <v>365.2421875</v>
      </c>
    </row>
    <row r="7" spans="1:7" ht="12.75">
      <c r="A7">
        <f t="shared" si="2"/>
        <v>27.48544055407116</v>
      </c>
      <c r="B7">
        <f t="shared" si="3"/>
        <v>27</v>
      </c>
      <c r="C7">
        <f t="shared" si="4"/>
        <v>0.48544055407116105</v>
      </c>
      <c r="D7">
        <f t="shared" si="5"/>
        <v>845</v>
      </c>
      <c r="E7">
        <f t="shared" si="6"/>
        <v>3489</v>
      </c>
      <c r="F7">
        <f t="shared" si="0"/>
        <v>0.2421897391802809</v>
      </c>
      <c r="G7">
        <f t="shared" si="1"/>
        <v>365.2421897391803</v>
      </c>
    </row>
    <row r="8" spans="1:7" ht="12.75">
      <c r="A8">
        <f t="shared" si="2"/>
        <v>2.0599844648607775</v>
      </c>
      <c r="B8">
        <f t="shared" si="3"/>
        <v>2</v>
      </c>
      <c r="C8">
        <f t="shared" si="4"/>
        <v>0.059984464860777464</v>
      </c>
      <c r="D8">
        <f t="shared" si="5"/>
        <v>1721</v>
      </c>
      <c r="E8">
        <f t="shared" si="6"/>
        <v>7106</v>
      </c>
      <c r="F8">
        <f t="shared" si="0"/>
        <v>0.2421896988460456</v>
      </c>
      <c r="G8">
        <f t="shared" si="1"/>
        <v>365.24218969884606</v>
      </c>
    </row>
    <row r="9" spans="1:7" ht="12.75">
      <c r="A9">
        <f t="shared" si="2"/>
        <v>16.670983100724104</v>
      </c>
      <c r="B9">
        <f t="shared" si="3"/>
        <v>16</v>
      </c>
      <c r="C9">
        <f t="shared" si="4"/>
        <v>0.6709831007241043</v>
      </c>
      <c r="D9">
        <f t="shared" si="5"/>
        <v>28381</v>
      </c>
      <c r="E9">
        <f t="shared" si="6"/>
        <v>117185</v>
      </c>
      <c r="F9">
        <f t="shared" si="0"/>
        <v>0.24218970004693433</v>
      </c>
      <c r="G9">
        <f t="shared" si="1"/>
        <v>365.24218970004694</v>
      </c>
    </row>
    <row r="10" spans="1:7" ht="12.75">
      <c r="A10">
        <f t="shared" si="2"/>
        <v>1.490350500513099</v>
      </c>
      <c r="B10">
        <f t="shared" si="3"/>
        <v>1</v>
      </c>
      <c r="C10">
        <f t="shared" si="4"/>
        <v>0.49035050051309903</v>
      </c>
      <c r="D10">
        <f t="shared" si="5"/>
        <v>30102</v>
      </c>
      <c r="E10">
        <f t="shared" si="6"/>
        <v>124291</v>
      </c>
      <c r="F10">
        <f t="shared" si="0"/>
        <v>0.24218969997827677</v>
      </c>
      <c r="G10">
        <f t="shared" si="1"/>
        <v>365.24218969997827</v>
      </c>
    </row>
    <row r="11" spans="1:7" ht="12.75">
      <c r="A11">
        <f t="shared" si="2"/>
        <v>2.0393575594469824</v>
      </c>
      <c r="B11">
        <f t="shared" si="3"/>
        <v>2</v>
      </c>
      <c r="C11">
        <f t="shared" si="4"/>
        <v>0.03935755944698238</v>
      </c>
      <c r="D11">
        <f t="shared" si="5"/>
        <v>88585</v>
      </c>
      <c r="E11">
        <f t="shared" si="6"/>
        <v>365767</v>
      </c>
      <c r="F11">
        <f t="shared" si="0"/>
        <v>0.2421897000002734</v>
      </c>
      <c r="G11">
        <f t="shared" si="1"/>
        <v>365.24218970000027</v>
      </c>
    </row>
    <row r="12" spans="1:7" ht="12.75">
      <c r="A12">
        <f t="shared" si="2"/>
        <v>25.40807951639064</v>
      </c>
      <c r="B12">
        <f t="shared" si="3"/>
        <v>25</v>
      </c>
      <c r="C12">
        <f t="shared" si="4"/>
        <v>0.40807951639063944</v>
      </c>
      <c r="D12">
        <f t="shared" si="5"/>
        <v>2244727</v>
      </c>
      <c r="E12">
        <f t="shared" si="6"/>
        <v>9268466</v>
      </c>
      <c r="F12">
        <f t="shared" si="0"/>
        <v>0.24218969999997841</v>
      </c>
      <c r="G12">
        <f t="shared" si="1"/>
        <v>365.2421897</v>
      </c>
    </row>
    <row r="13" spans="1:7" ht="12.75">
      <c r="A13">
        <f t="shared" si="2"/>
        <v>2.450502806033364</v>
      </c>
      <c r="B13">
        <f t="shared" si="3"/>
        <v>2</v>
      </c>
      <c r="C13">
        <f t="shared" si="4"/>
        <v>0.4505028060333638</v>
      </c>
      <c r="D13">
        <f t="shared" si="5"/>
        <v>4578039</v>
      </c>
      <c r="E13">
        <f t="shared" si="6"/>
        <v>18902699</v>
      </c>
      <c r="F13">
        <f t="shared" si="0"/>
        <v>0.24218969999998413</v>
      </c>
      <c r="G13">
        <f t="shared" si="1"/>
        <v>365.2421897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I1" sqref="I1"/>
    </sheetView>
  </sheetViews>
  <sheetFormatPr defaultColWidth="9.140625" defaultRowHeight="12.75"/>
  <cols>
    <col min="1" max="1" width="12.00390625" style="0" bestFit="1" customWidth="1"/>
    <col min="2" max="2" width="7.140625" style="0" customWidth="1"/>
    <col min="3" max="3" width="12.00390625" style="0" bestFit="1" customWidth="1"/>
    <col min="4" max="4" width="8.00390625" style="0" bestFit="1" customWidth="1"/>
    <col min="5" max="5" width="9.00390625" style="0" bestFit="1" customWidth="1"/>
    <col min="6" max="6" width="12.00390625" style="0" bestFit="1" customWidth="1"/>
    <col min="8" max="8" width="17.8515625" style="0" customWidth="1"/>
  </cols>
  <sheetData>
    <row r="1" spans="1:8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12" ht="12.75">
      <c r="A2">
        <v>365.2421897</v>
      </c>
      <c r="B2" t="s">
        <v>0</v>
      </c>
      <c r="C2">
        <v>52</v>
      </c>
      <c r="D2" t="s">
        <v>1</v>
      </c>
      <c r="E2" t="s">
        <v>2</v>
      </c>
      <c r="H2">
        <f>INT(A2/C2)</f>
        <v>7</v>
      </c>
      <c r="I2" t="s">
        <v>3</v>
      </c>
      <c r="J2">
        <f>LEN(D2)</f>
        <v>1</v>
      </c>
      <c r="K2">
        <f>LEN(E2)</f>
        <v>1</v>
      </c>
      <c r="L2" t="e">
        <f>J2*K2*I2</f>
        <v>#VALUE!</v>
      </c>
    </row>
    <row r="3" spans="1:12" ht="12.75">
      <c r="A3">
        <f>(A2)/C2</f>
        <v>7.023888263461538</v>
      </c>
      <c r="B3">
        <f>INT(A3)</f>
        <v>7</v>
      </c>
      <c r="C3">
        <f>A3-B3</f>
        <v>0.023888263461538273</v>
      </c>
      <c r="D3">
        <v>0</v>
      </c>
      <c r="E3">
        <v>1</v>
      </c>
      <c r="F3">
        <f>D3/E3</f>
        <v>0</v>
      </c>
      <c r="G3">
        <f>$B$3+F3</f>
        <v>7</v>
      </c>
      <c r="H3">
        <f>$C$2*G3</f>
        <v>364</v>
      </c>
      <c r="I3">
        <f>ABS($A$2-H3)</f>
        <v>1.242189699999983</v>
      </c>
      <c r="J3">
        <f aca="true" t="shared" si="0" ref="J3:J14">LEN(D3)</f>
        <v>1</v>
      </c>
      <c r="K3">
        <f aca="true" t="shared" si="1" ref="K3:K14">LEN(E3)</f>
        <v>1</v>
      </c>
      <c r="L3">
        <f aca="true" t="shared" si="2" ref="L3:L14">J3*K3*I3</f>
        <v>1.242189699999983</v>
      </c>
    </row>
    <row r="4" spans="1:12" ht="12.75">
      <c r="A4">
        <f>1/C3</f>
        <v>41.86156108040536</v>
      </c>
      <c r="B4">
        <f>INT(A4)</f>
        <v>41</v>
      </c>
      <c r="C4">
        <f>A4-B4</f>
        <v>0.8615610804053588</v>
      </c>
      <c r="D4">
        <f>B4*D3+E3</f>
        <v>1</v>
      </c>
      <c r="E4">
        <f>B4*E3+F2</f>
        <v>41</v>
      </c>
      <c r="F4">
        <f aca="true" t="shared" si="3" ref="F4:F14">D4/E4</f>
        <v>0.024390243902439025</v>
      </c>
      <c r="G4">
        <f aca="true" t="shared" si="4" ref="G4:G14">$B$3+F4</f>
        <v>7.024390243902439</v>
      </c>
      <c r="H4">
        <f aca="true" t="shared" si="5" ref="H4:H14">$C$2*G4</f>
        <v>365.2682926829268</v>
      </c>
      <c r="I4">
        <f aca="true" t="shared" si="6" ref="I4:I14">ABS($A$2-H4)</f>
        <v>0.026102982926829554</v>
      </c>
      <c r="J4">
        <f t="shared" si="0"/>
        <v>1</v>
      </c>
      <c r="K4">
        <f t="shared" si="1"/>
        <v>2</v>
      </c>
      <c r="L4">
        <f t="shared" si="2"/>
        <v>0.05220596585365911</v>
      </c>
    </row>
    <row r="5" spans="1:12" ht="12.75">
      <c r="A5">
        <f aca="true" t="shared" si="7" ref="A5:A14">1/C4</f>
        <v>1.1606838130727848</v>
      </c>
      <c r="B5">
        <f aca="true" t="shared" si="8" ref="B5:B14">INT(A5)</f>
        <v>1</v>
      </c>
      <c r="C5">
        <f aca="true" t="shared" si="9" ref="C5:C14">A5-B5</f>
        <v>0.1606838130727848</v>
      </c>
      <c r="D5">
        <f>B5*D4+D3</f>
        <v>1</v>
      </c>
      <c r="E5">
        <f>B5*E4+E3</f>
        <v>42</v>
      </c>
      <c r="F5">
        <f t="shared" si="3"/>
        <v>0.023809523809523808</v>
      </c>
      <c r="G5">
        <f t="shared" si="4"/>
        <v>7.023809523809524</v>
      </c>
      <c r="H5">
        <f t="shared" si="5"/>
        <v>365.23809523809524</v>
      </c>
      <c r="I5">
        <f t="shared" si="6"/>
        <v>0.004094461904742275</v>
      </c>
      <c r="J5">
        <f t="shared" si="0"/>
        <v>1</v>
      </c>
      <c r="K5">
        <f t="shared" si="1"/>
        <v>2</v>
      </c>
      <c r="L5">
        <f t="shared" si="2"/>
        <v>0.00818892380948455</v>
      </c>
    </row>
    <row r="6" spans="1:12" ht="12.75">
      <c r="A6">
        <f t="shared" si="7"/>
        <v>6.2234022262530635</v>
      </c>
      <c r="B6">
        <f t="shared" si="8"/>
        <v>6</v>
      </c>
      <c r="C6">
        <f t="shared" si="9"/>
        <v>0.2234022262530635</v>
      </c>
      <c r="D6">
        <f aca="true" t="shared" si="10" ref="D6:D14">B6*D5+D4</f>
        <v>7</v>
      </c>
      <c r="E6">
        <f aca="true" t="shared" si="11" ref="E6:E14">B6*E5+E4</f>
        <v>293</v>
      </c>
      <c r="F6">
        <f t="shared" si="3"/>
        <v>0.023890784982935155</v>
      </c>
      <c r="G6">
        <f t="shared" si="4"/>
        <v>7.023890784982935</v>
      </c>
      <c r="H6">
        <f t="shared" si="5"/>
        <v>365.24232081911265</v>
      </c>
      <c r="I6">
        <f t="shared" si="6"/>
        <v>0.00013111911266605603</v>
      </c>
      <c r="J6">
        <f t="shared" si="0"/>
        <v>1</v>
      </c>
      <c r="K6">
        <f t="shared" si="1"/>
        <v>3</v>
      </c>
      <c r="L6">
        <f t="shared" si="2"/>
        <v>0.0003933573379981681</v>
      </c>
    </row>
    <row r="7" spans="1:13" ht="12.75">
      <c r="A7">
        <f t="shared" si="7"/>
        <v>4.476231131498347</v>
      </c>
      <c r="B7">
        <f t="shared" si="8"/>
        <v>4</v>
      </c>
      <c r="C7">
        <f t="shared" si="9"/>
        <v>0.4762311314983467</v>
      </c>
      <c r="D7">
        <f t="shared" si="10"/>
        <v>29</v>
      </c>
      <c r="E7">
        <f t="shared" si="11"/>
        <v>1214</v>
      </c>
      <c r="F7">
        <f t="shared" si="3"/>
        <v>0.023887973640856673</v>
      </c>
      <c r="G7">
        <f t="shared" si="4"/>
        <v>7.023887973640857</v>
      </c>
      <c r="H7">
        <f t="shared" si="5"/>
        <v>365.24217462932455</v>
      </c>
      <c r="I7">
        <f t="shared" si="6"/>
        <v>1.5070675431161362E-05</v>
      </c>
      <c r="J7">
        <f t="shared" si="0"/>
        <v>2</v>
      </c>
      <c r="K7">
        <f t="shared" si="1"/>
        <v>4</v>
      </c>
      <c r="L7">
        <f t="shared" si="2"/>
        <v>0.0001205654034492909</v>
      </c>
      <c r="M7">
        <v>1</v>
      </c>
    </row>
    <row r="8" spans="1:12" ht="12.75">
      <c r="A8">
        <f t="shared" si="7"/>
        <v>2.0998207253980654</v>
      </c>
      <c r="B8">
        <f t="shared" si="8"/>
        <v>2</v>
      </c>
      <c r="C8">
        <f t="shared" si="9"/>
        <v>0.09982072539806541</v>
      </c>
      <c r="D8">
        <f t="shared" si="10"/>
        <v>65</v>
      </c>
      <c r="E8">
        <f t="shared" si="11"/>
        <v>2721</v>
      </c>
      <c r="F8">
        <f t="shared" si="3"/>
        <v>0.02388827636898199</v>
      </c>
      <c r="G8">
        <f t="shared" si="4"/>
        <v>7.023888276368982</v>
      </c>
      <c r="H8">
        <f t="shared" si="5"/>
        <v>365.24219037118706</v>
      </c>
      <c r="I8">
        <f t="shared" si="6"/>
        <v>6.71187081024982E-07</v>
      </c>
      <c r="J8">
        <f t="shared" si="0"/>
        <v>2</v>
      </c>
      <c r="K8">
        <f t="shared" si="1"/>
        <v>4</v>
      </c>
      <c r="L8">
        <f t="shared" si="2"/>
        <v>5.369496648199856E-06</v>
      </c>
    </row>
    <row r="9" spans="1:12" ht="12.75">
      <c r="A9">
        <f t="shared" si="7"/>
        <v>10.017959657297588</v>
      </c>
      <c r="B9">
        <f t="shared" si="8"/>
        <v>10</v>
      </c>
      <c r="C9">
        <f t="shared" si="9"/>
        <v>0.017959657297588194</v>
      </c>
      <c r="D9">
        <f t="shared" si="10"/>
        <v>679</v>
      </c>
      <c r="E9">
        <f t="shared" si="11"/>
        <v>28424</v>
      </c>
      <c r="F9">
        <f t="shared" si="3"/>
        <v>0.02388826343934703</v>
      </c>
      <c r="G9">
        <f t="shared" si="4"/>
        <v>7.023888263439347</v>
      </c>
      <c r="H9">
        <f t="shared" si="5"/>
        <v>365.24218969884606</v>
      </c>
      <c r="I9">
        <f t="shared" si="6"/>
        <v>1.1539214028744027E-09</v>
      </c>
      <c r="J9">
        <f t="shared" si="0"/>
        <v>3</v>
      </c>
      <c r="K9">
        <f t="shared" si="1"/>
        <v>5</v>
      </c>
      <c r="L9">
        <f t="shared" si="2"/>
        <v>1.730882104311604E-08</v>
      </c>
    </row>
    <row r="10" spans="1:12" ht="12.75">
      <c r="A10">
        <f t="shared" si="7"/>
        <v>55.68034976559883</v>
      </c>
      <c r="B10">
        <f t="shared" si="8"/>
        <v>55</v>
      </c>
      <c r="C10">
        <f t="shared" si="9"/>
        <v>0.6803497655988267</v>
      </c>
      <c r="D10">
        <f t="shared" si="10"/>
        <v>37410</v>
      </c>
      <c r="E10">
        <f t="shared" si="11"/>
        <v>1566041</v>
      </c>
      <c r="F10">
        <f t="shared" si="3"/>
        <v>0.023888263461812304</v>
      </c>
      <c r="G10">
        <f t="shared" si="4"/>
        <v>7.023888263461813</v>
      </c>
      <c r="H10">
        <f t="shared" si="5"/>
        <v>365.24218970001425</v>
      </c>
      <c r="I10">
        <f t="shared" si="6"/>
        <v>1.4267698134062812E-11</v>
      </c>
      <c r="J10">
        <f t="shared" si="0"/>
        <v>5</v>
      </c>
      <c r="K10">
        <f t="shared" si="1"/>
        <v>7</v>
      </c>
      <c r="L10">
        <f t="shared" si="2"/>
        <v>4.993694346921984E-10</v>
      </c>
    </row>
    <row r="11" spans="1:12" ht="12.75">
      <c r="A11">
        <f t="shared" si="7"/>
        <v>1.4698322106715584</v>
      </c>
      <c r="B11">
        <f t="shared" si="8"/>
        <v>1</v>
      </c>
      <c r="C11">
        <f t="shared" si="9"/>
        <v>0.46983221067155845</v>
      </c>
      <c r="D11">
        <f t="shared" si="10"/>
        <v>38089</v>
      </c>
      <c r="E11">
        <f t="shared" si="11"/>
        <v>1594465</v>
      </c>
      <c r="F11">
        <f t="shared" si="3"/>
        <v>0.023888263461411822</v>
      </c>
      <c r="G11">
        <f t="shared" si="4"/>
        <v>7.023888263461412</v>
      </c>
      <c r="H11">
        <f t="shared" si="5"/>
        <v>365.24218969999345</v>
      </c>
      <c r="I11">
        <f t="shared" si="6"/>
        <v>6.536993168992922E-12</v>
      </c>
      <c r="J11">
        <f t="shared" si="0"/>
        <v>5</v>
      </c>
      <c r="K11">
        <f t="shared" si="1"/>
        <v>7</v>
      </c>
      <c r="L11">
        <f t="shared" si="2"/>
        <v>2.2879476091475226E-10</v>
      </c>
    </row>
    <row r="12" spans="1:12" ht="12.75">
      <c r="A12">
        <f t="shared" si="7"/>
        <v>2.1284194171588235</v>
      </c>
      <c r="B12">
        <f t="shared" si="8"/>
        <v>2</v>
      </c>
      <c r="C12">
        <f t="shared" si="9"/>
        <v>0.12841941715882355</v>
      </c>
      <c r="D12">
        <f t="shared" si="10"/>
        <v>113588</v>
      </c>
      <c r="E12">
        <f t="shared" si="11"/>
        <v>4754971</v>
      </c>
      <c r="F12">
        <f t="shared" si="3"/>
        <v>0.02388826346154372</v>
      </c>
      <c r="G12">
        <f t="shared" si="4"/>
        <v>7.023888263461544</v>
      </c>
      <c r="H12">
        <f t="shared" si="5"/>
        <v>365.24218970000027</v>
      </c>
      <c r="I12">
        <f t="shared" si="6"/>
        <v>2.8421709430404007E-13</v>
      </c>
      <c r="J12">
        <f t="shared" si="0"/>
        <v>6</v>
      </c>
      <c r="K12">
        <f t="shared" si="1"/>
        <v>7</v>
      </c>
      <c r="L12">
        <f t="shared" si="2"/>
        <v>1.1937117960769683E-11</v>
      </c>
    </row>
    <row r="13" spans="1:12" ht="12.75">
      <c r="A13">
        <f t="shared" si="7"/>
        <v>7.786984415006677</v>
      </c>
      <c r="B13">
        <f t="shared" si="8"/>
        <v>7</v>
      </c>
      <c r="C13">
        <f t="shared" si="9"/>
        <v>0.7869844150066774</v>
      </c>
      <c r="D13">
        <f t="shared" si="10"/>
        <v>833205</v>
      </c>
      <c r="E13">
        <f t="shared" si="11"/>
        <v>34879262</v>
      </c>
      <c r="F13">
        <f t="shared" si="3"/>
        <v>0.02388826346153769</v>
      </c>
      <c r="G13">
        <f t="shared" si="4"/>
        <v>7.023888263461537</v>
      </c>
      <c r="H13">
        <f t="shared" si="5"/>
        <v>365.2421896999999</v>
      </c>
      <c r="I13">
        <f t="shared" si="6"/>
        <v>5.684341886080802E-14</v>
      </c>
      <c r="J13">
        <f t="shared" si="0"/>
        <v>6</v>
      </c>
      <c r="K13">
        <f t="shared" si="1"/>
        <v>8</v>
      </c>
      <c r="L13">
        <f t="shared" si="2"/>
        <v>2.7284841053187847E-12</v>
      </c>
    </row>
    <row r="14" spans="1:12" ht="12.75">
      <c r="A14">
        <f t="shared" si="7"/>
        <v>1.2706731936889948</v>
      </c>
      <c r="B14">
        <f t="shared" si="8"/>
        <v>1</v>
      </c>
      <c r="C14">
        <f t="shared" si="9"/>
        <v>0.2706731936889948</v>
      </c>
      <c r="D14">
        <f t="shared" si="10"/>
        <v>946793</v>
      </c>
      <c r="E14">
        <f t="shared" si="11"/>
        <v>39634233</v>
      </c>
      <c r="F14">
        <f t="shared" si="3"/>
        <v>0.02388826346153841</v>
      </c>
      <c r="G14">
        <f t="shared" si="4"/>
        <v>7.023888263461538</v>
      </c>
      <c r="H14">
        <f t="shared" si="5"/>
        <v>365.2421897</v>
      </c>
      <c r="I14">
        <f t="shared" si="6"/>
        <v>0</v>
      </c>
      <c r="J14">
        <f t="shared" si="0"/>
        <v>6</v>
      </c>
      <c r="K14">
        <f t="shared" si="1"/>
        <v>8</v>
      </c>
      <c r="L14">
        <f t="shared" si="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Engel</dc:creator>
  <cp:keywords/>
  <dc:description/>
  <cp:lastModifiedBy>Victor Engel</cp:lastModifiedBy>
  <dcterms:created xsi:type="dcterms:W3CDTF">2001-11-27T21:55:35Z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