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425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<sst xmlns="http://schemas.openxmlformats.org/spreadsheetml/2006/main" count="24" uniqueCount="24">
  <si>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Years</t>
  </si>
  <si>
    <t>Abundant</t>
  </si>
  <si>
    <t>Leap</t>
  </si>
  <si>
    <t>Yerms</t>
  </si>
  <si>
    <t>Mean Yr</t>
  </si>
  <si>
    <t>Mean Mth</t>
  </si>
  <si>
    <t>Days</t>
  </si>
  <si>
    <t>Months</t>
  </si>
  <si>
    <t>Long</t>
  </si>
  <si>
    <t>Saltus</t>
  </si>
  <si>
    <t>Trunc</t>
  </si>
  <si>
    <t>Qumran 60 Jubilees</t>
  </si>
  <si>
    <t>353-year &amp; 293-year Cycle</t>
  </si>
  <si>
    <t>Qumran 19-Quarter Repentance</t>
  </si>
  <si>
    <t>53 293-year cycles</t>
  </si>
  <si>
    <t>73 293-year cycles</t>
  </si>
  <si>
    <t>83 293-year cycles</t>
  </si>
  <si>
    <t>300 293-year cycles</t>
  </si>
  <si>
    <t>103 293-year cycles</t>
  </si>
  <si>
    <t>207 293-year cycles</t>
  </si>
  <si>
    <t>114 293-year cycles</t>
  </si>
  <si>
    <t>31 293-year cycles</t>
  </si>
  <si>
    <t>21 293-year cycles</t>
  </si>
  <si>
    <t>19 293-year cycles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</si>
</sst>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10.7109375" style="0" customWidth="1"/>
    <col min="4" max="4" width="4.57421875" style="0" customWidth="1"/>
    <col min="5" max="5" width="6.140625" style="0" customWidth="1"/>
    <col min="6" max="6" width="7.28125" style="0" customWidth="1"/>
    <col min="7" max="7" width="10.140625" style="0" customWidth="1"/>
    <col min="8" max="8" width="11.140625" style="0" customWidth="1"/>
    <col min="10" max="10" width="8.57421875" style="0" customWidth="1"/>
    <col min="11" max="11" width="6.7109375" style="0" customWidth="1"/>
    <col min="12" max="12" width="6.140625" style="0" customWidth="1"/>
    <col min="13" max="13" width="5.00390625" style="0" customWidth="1"/>
    <col min="14" max="14" width="29.140625" style="0" customWidth="1"/>
  </cols>
  <sheetData>
    <row r="1" spans="1:12" s="2" customFormat="1" ht="12.75">
      <c r="A1" s="1" t="s">
        <v>0</v>
      </c>
      <c r="B1" s="1" t="s">
        <v>8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  <c r="L1" s="1" t="s">
        <v>10</v>
      </c>
    </row>
    <row r="2" spans="1:14" ht="12.75">
      <c r="A2">
        <v>2930</v>
      </c>
      <c r="B2">
        <v>1079</v>
      </c>
      <c r="C2">
        <v>570</v>
      </c>
      <c r="E2">
        <f>C$2:C$65536+30*B$2:B$65536-11*A$2:A$65536</f>
        <v>710</v>
      </c>
      <c r="F2">
        <f>B$2:B$65536+2*C$2:C$65536</f>
        <v>2219</v>
      </c>
      <c r="G2">
        <f>365+(E$2:E$65536/A$2:A$65536)</f>
        <v>365.24232081911265</v>
      </c>
      <c r="H2">
        <f>(59+F$2:F$65536/J$2:J$65536)/2</f>
        <v>29.530616186980875</v>
      </c>
      <c r="I2">
        <f>354*A$2:A$65536+30*B$2:B$65536+C$2:C$65536</f>
        <v>1070160</v>
      </c>
      <c r="J2">
        <f>12*A$2:A$65536+B$2:B$65536</f>
        <v>36239</v>
      </c>
      <c r="K2">
        <f>E$2:E$65536-C$2:C$65536</f>
        <v>140</v>
      </c>
      <c r="L2">
        <f>7*A$2:A$65536-19*B$2:B$65536</f>
        <v>9</v>
      </c>
      <c r="N2" t="s">
        <v>11</v>
      </c>
    </row>
    <row r="3" spans="1:14" ht="12.75">
      <c r="A3">
        <v>72371</v>
      </c>
      <c r="B3">
        <v>26652</v>
      </c>
      <c r="C3">
        <v>14058</v>
      </c>
      <c r="E3">
        <f>C$2:C$65536+30*B$2:B$65536-11*A$2:A$65536</f>
        <v>17537</v>
      </c>
      <c r="F3">
        <f>B$2:B$65536+2*C$2:C$65536</f>
        <v>54768</v>
      </c>
      <c r="G3">
        <f>365+(E$2:E$65536/A$2:A$65536)</f>
        <v>365.24232081911265</v>
      </c>
      <c r="H3">
        <f>(59+F$2:F$65536/J$2:J$65536)/2</f>
        <v>29.530593093093092</v>
      </c>
      <c r="I3">
        <f>354*A$2:A$65536+30*B$2:B$65536+C$2:C$65536</f>
        <v>26432952</v>
      </c>
      <c r="J3">
        <f>12*A$2:A$65536+B$2:B$65536</f>
        <v>895104</v>
      </c>
      <c r="K3">
        <f>E$2:E$65536-C$2:C$65536</f>
        <v>3479</v>
      </c>
      <c r="L3">
        <f>7*A$2:A$65536-19*B$2:B$65536</f>
        <v>209</v>
      </c>
      <c r="N3" t="s">
        <v>13</v>
      </c>
    </row>
    <row r="4" spans="1:14" ht="12.75">
      <c r="A4">
        <v>103429</v>
      </c>
      <c r="B4">
        <v>38090</v>
      </c>
      <c r="C4">
        <v>20082</v>
      </c>
      <c r="E4">
        <f>C$2:C$65536+30*B$2:B$65536-11*A$2:A$65536</f>
        <v>25063</v>
      </c>
      <c r="F4">
        <f>B$2:B$65536+2*C$2:C$65536</f>
        <v>78254</v>
      </c>
      <c r="G4">
        <f>365+(E$2:E$65536/A$2:A$65536)</f>
        <v>365.24232081911265</v>
      </c>
      <c r="H4">
        <f>(59+F$2:F$65536/J$2:J$65536)/2</f>
        <v>29.530586177083546</v>
      </c>
      <c r="I4">
        <f>354*A$2:A$65536+30*B$2:B$65536+C$2:C$65536</f>
        <v>37776648</v>
      </c>
      <c r="J4">
        <f>12*A$2:A$65536+B$2:B$65536</f>
        <v>1279238</v>
      </c>
      <c r="K4">
        <f>E$2:E$65536-C$2:C$65536</f>
        <v>4981</v>
      </c>
      <c r="L4">
        <f>7*A$2:A$65536-19*B$2:B$65536</f>
        <v>293</v>
      </c>
      <c r="N4" t="s">
        <v>12</v>
      </c>
    </row>
    <row r="6" spans="1:14" ht="12.75">
      <c r="A6">
        <v>15529</v>
      </c>
      <c r="B6">
        <v>5719</v>
      </c>
      <c r="C6">
        <v>3012</v>
      </c>
      <c r="E6">
        <f aca="true" t="shared" si="0" ref="E6:E11">C$2:C$65536+30*B$2:B$65536-11*A$2:A$65536</f>
        <v>3763</v>
      </c>
      <c r="F6">
        <f aca="true" t="shared" si="1" ref="F6:F11">B$2:B$65536+2*C$2:C$65536</f>
        <v>11743</v>
      </c>
      <c r="G6">
        <f aca="true" t="shared" si="2" ref="G6:G11">365+(E$2:E$65536/A$2:A$65536)</f>
        <v>365.24232081911265</v>
      </c>
      <c r="H6">
        <f aca="true" t="shared" si="3" ref="H6:H11">(59+F$2:F$65536/J$2:J$65536)/2</f>
        <v>29.53057006148896</v>
      </c>
      <c r="I6">
        <f aca="true" t="shared" si="4" ref="I6:I11">354*A$2:A$65536+30*B$2:B$65536+C$2:C$65536</f>
        <v>5671848</v>
      </c>
      <c r="J6">
        <f aca="true" t="shared" si="5" ref="J6:J11">12*A$2:A$65536+B$2:B$65536</f>
        <v>192067</v>
      </c>
      <c r="K6">
        <f aca="true" t="shared" si="6" ref="K6:K11">E$2:E$65536-C$2:C$65536</f>
        <v>751</v>
      </c>
      <c r="L6">
        <f aca="true" t="shared" si="7" ref="L6:L11">7*A$2:A$65536-19*B$2:B$65536</f>
        <v>42</v>
      </c>
      <c r="N6" t="s">
        <v>14</v>
      </c>
    </row>
    <row r="7" spans="1:14" ht="12.75">
      <c r="A7">
        <v>6153</v>
      </c>
      <c r="B7">
        <v>2266</v>
      </c>
      <c r="C7">
        <v>1194</v>
      </c>
      <c r="E7">
        <f t="shared" si="0"/>
        <v>1491</v>
      </c>
      <c r="F7">
        <f t="shared" si="1"/>
        <v>4654</v>
      </c>
      <c r="G7">
        <f t="shared" si="2"/>
        <v>365.24232081911265</v>
      </c>
      <c r="H7">
        <f t="shared" si="3"/>
        <v>29.530577382985992</v>
      </c>
      <c r="I7">
        <f t="shared" si="4"/>
        <v>2247336</v>
      </c>
      <c r="J7">
        <f t="shared" si="5"/>
        <v>76102</v>
      </c>
      <c r="K7">
        <f t="shared" si="6"/>
        <v>297</v>
      </c>
      <c r="L7">
        <f t="shared" si="7"/>
        <v>17</v>
      </c>
      <c r="N7" t="s">
        <v>22</v>
      </c>
    </row>
    <row r="8" spans="1:14" ht="12.75">
      <c r="A8">
        <v>21389</v>
      </c>
      <c r="B8">
        <v>7877</v>
      </c>
      <c r="C8">
        <v>4152</v>
      </c>
      <c r="E8">
        <f t="shared" si="0"/>
        <v>5183</v>
      </c>
      <c r="F8">
        <f t="shared" si="1"/>
        <v>16181</v>
      </c>
      <c r="G8">
        <f t="shared" si="2"/>
        <v>365.24232081911265</v>
      </c>
      <c r="H8">
        <f t="shared" si="3"/>
        <v>29.5305826985957</v>
      </c>
      <c r="I8">
        <f t="shared" si="4"/>
        <v>7812168</v>
      </c>
      <c r="J8">
        <f t="shared" si="5"/>
        <v>264545</v>
      </c>
      <c r="K8">
        <f t="shared" si="6"/>
        <v>1031</v>
      </c>
      <c r="L8">
        <f t="shared" si="7"/>
        <v>60</v>
      </c>
      <c r="N8" t="s">
        <v>15</v>
      </c>
    </row>
    <row r="9" spans="1:14" ht="12.75">
      <c r="A9">
        <v>24319</v>
      </c>
      <c r="B9">
        <v>8956</v>
      </c>
      <c r="C9">
        <v>4722</v>
      </c>
      <c r="E9">
        <f t="shared" si="0"/>
        <v>5893</v>
      </c>
      <c r="F9">
        <f t="shared" si="1"/>
        <v>18400</v>
      </c>
      <c r="G9">
        <f t="shared" si="2"/>
        <v>365.24232081911265</v>
      </c>
      <c r="H9">
        <f t="shared" si="3"/>
        <v>29.53058673333688</v>
      </c>
      <c r="I9">
        <f t="shared" si="4"/>
        <v>8882328</v>
      </c>
      <c r="J9">
        <f t="shared" si="5"/>
        <v>300784</v>
      </c>
      <c r="K9">
        <f t="shared" si="6"/>
        <v>1171</v>
      </c>
      <c r="L9">
        <f t="shared" si="7"/>
        <v>69</v>
      </c>
      <c r="N9" t="s">
        <v>16</v>
      </c>
    </row>
    <row r="10" spans="1:14" ht="12.75">
      <c r="A10">
        <v>9083</v>
      </c>
      <c r="B10">
        <v>3345</v>
      </c>
      <c r="C10">
        <v>1764</v>
      </c>
      <c r="E10">
        <f t="shared" si="0"/>
        <v>2201</v>
      </c>
      <c r="F10">
        <f t="shared" si="1"/>
        <v>6873</v>
      </c>
      <c r="G10">
        <f t="shared" si="2"/>
        <v>365.24232081911265</v>
      </c>
      <c r="H10">
        <f t="shared" si="3"/>
        <v>29.530589900392556</v>
      </c>
      <c r="I10">
        <f t="shared" si="4"/>
        <v>3317496</v>
      </c>
      <c r="J10">
        <f t="shared" si="5"/>
        <v>112341</v>
      </c>
      <c r="K10">
        <f t="shared" si="6"/>
        <v>437</v>
      </c>
      <c r="L10">
        <f t="shared" si="7"/>
        <v>26</v>
      </c>
      <c r="N10" t="s">
        <v>21</v>
      </c>
    </row>
    <row r="11" spans="1:14" ht="12.75">
      <c r="A11">
        <v>30179</v>
      </c>
      <c r="B11">
        <v>11114</v>
      </c>
      <c r="C11">
        <v>5862</v>
      </c>
      <c r="E11">
        <f t="shared" si="0"/>
        <v>7313</v>
      </c>
      <c r="F11">
        <f t="shared" si="1"/>
        <v>22838</v>
      </c>
      <c r="G11">
        <f t="shared" si="2"/>
        <v>365.24232081911265</v>
      </c>
      <c r="H11">
        <f t="shared" si="3"/>
        <v>29.530592452486456</v>
      </c>
      <c r="I11">
        <f t="shared" si="4"/>
        <v>11022648</v>
      </c>
      <c r="J11">
        <f t="shared" si="5"/>
        <v>373262</v>
      </c>
      <c r="K11">
        <f t="shared" si="6"/>
        <v>1451</v>
      </c>
      <c r="L11">
        <f t="shared" si="7"/>
        <v>87</v>
      </c>
      <c r="N11" t="s">
        <v>18</v>
      </c>
    </row>
    <row r="13" spans="1:14" ht="12.75">
      <c r="A13">
        <v>87900</v>
      </c>
      <c r="B13">
        <v>32371</v>
      </c>
      <c r="C13">
        <v>17070</v>
      </c>
      <c r="E13">
        <f>C$2:C$65536+30*B$2:B$65536-11*A$2:A$65536</f>
        <v>21300</v>
      </c>
      <c r="F13">
        <f>B$2:B$65536+2*C$2:C$65536</f>
        <v>66511</v>
      </c>
      <c r="G13">
        <f>365+(E$2:E$65536/A$2:A$65536)</f>
        <v>365.24232081911265</v>
      </c>
      <c r="H13">
        <f>(59+F$2:F$65536/J$2:J$65536)/2</f>
        <v>29.53058902417375</v>
      </c>
      <c r="I13">
        <f>354*A$2:A$65536+30*B$2:B$65536+C$2:C$65536</f>
        <v>32104800</v>
      </c>
      <c r="J13">
        <f>12*A$2:A$65536+B$2:B$65536</f>
        <v>1087171</v>
      </c>
      <c r="K13">
        <f>E$2:E$65536-C$2:C$65536</f>
        <v>4230</v>
      </c>
      <c r="L13">
        <f>7*A$2:A$65536-19*B$2:B$65536</f>
        <v>251</v>
      </c>
      <c r="N13" t="s">
        <v>17</v>
      </c>
    </row>
    <row r="15" spans="1:14" ht="12.75">
      <c r="A15">
        <v>60651</v>
      </c>
      <c r="B15">
        <v>22336</v>
      </c>
      <c r="C15">
        <v>11778</v>
      </c>
      <c r="E15">
        <f>C$2:C$65536+30*B$2:B$65536-11*A$2:A$65536</f>
        <v>14697</v>
      </c>
      <c r="F15">
        <f>B$2:B$65536+2*C$2:C$65536</f>
        <v>45892</v>
      </c>
      <c r="G15">
        <f>365+(E$2:E$65536/A$2:A$65536)</f>
        <v>365.24232081911265</v>
      </c>
      <c r="H15">
        <f>(59+F$2:F$65536/J$2:J$65536)/2</f>
        <v>29.530588630510245</v>
      </c>
      <c r="I15">
        <f>354*A$2:A$65536+30*B$2:B$65536+C$2:C$65536</f>
        <v>22152312</v>
      </c>
      <c r="J15">
        <f>12*A$2:A$65536+B$2:B$65536</f>
        <v>750148</v>
      </c>
      <c r="K15">
        <f>E$2:E$65536-C$2:C$65536</f>
        <v>2919</v>
      </c>
      <c r="L15">
        <f>7*A$2:A$65536-19*B$2:B$65536</f>
        <v>173</v>
      </c>
      <c r="N15" t="s">
        <v>19</v>
      </c>
    </row>
    <row r="16" spans="1:14" ht="12.75">
      <c r="A16">
        <v>33402</v>
      </c>
      <c r="B16">
        <v>12301</v>
      </c>
      <c r="C16">
        <v>6486</v>
      </c>
      <c r="E16">
        <f>C$2:C$65536+30*B$2:B$65536-11*A$2:A$65536</f>
        <v>8094</v>
      </c>
      <c r="F16">
        <f>B$2:B$65536+2*C$2:C$65536</f>
        <v>25273</v>
      </c>
      <c r="G16">
        <f>365+(E$2:E$65536/A$2:A$65536)</f>
        <v>365.24232081911265</v>
      </c>
      <c r="H16">
        <f>(59+F$2:F$65536/J$2:J$65536)/2</f>
        <v>29.530587594553708</v>
      </c>
      <c r="I16">
        <f>354*A$2:A$65536+30*B$2:B$65536+C$2:C$65536</f>
        <v>12199824</v>
      </c>
      <c r="J16">
        <f>12*A$2:A$65536+B$2:B$65536</f>
        <v>413125</v>
      </c>
      <c r="K16">
        <f>E$2:E$65536-C$2:C$65536</f>
        <v>1608</v>
      </c>
      <c r="L16">
        <f>7*A$2:A$65536-19*B$2:B$65536</f>
        <v>95</v>
      </c>
      <c r="N16" t="s">
        <v>20</v>
      </c>
    </row>
    <row r="18" spans="1:14" ht="12.75">
      <c r="A18">
        <v>5567</v>
      </c>
      <c r="B18">
        <v>2050</v>
      </c>
      <c r="C18">
        <v>1086</v>
      </c>
      <c r="E18">
        <f>C$2:C$65536+30*B$2:B$65536-11*A$2:A$65536</f>
        <v>1349</v>
      </c>
      <c r="F18">
        <f>B$2:B$65536+2*C$2:C$65536</f>
        <v>4222</v>
      </c>
      <c r="G18">
        <f>365+(E$2:E$65536/A$2:A$65536)</f>
        <v>365.24232081911265</v>
      </c>
      <c r="H18">
        <f>(59+F$2:F$65536/J$2:J$65536)/2</f>
        <v>29.53065907572545</v>
      </c>
      <c r="I18">
        <f>354*A$2:A$65536+30*B$2:B$65536+C$2:C$65536</f>
        <v>2033304</v>
      </c>
      <c r="J18">
        <f>12*A$2:A$65536+B$2:B$65536</f>
        <v>68854</v>
      </c>
      <c r="K18">
        <f>E$2:E$65536-C$2:C$65536</f>
        <v>263</v>
      </c>
      <c r="L18">
        <f>7*A$2:A$65536-19*B$2:B$65536</f>
        <v>19</v>
      </c>
      <c r="N18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 V Palmen</dc:creator>
  <cp:keywords/>
  <dc:description/>
  <cp:lastModifiedBy>Karl Palmen</cp:lastModifiedBy>
  <dcterms:created xsi:type="dcterms:W3CDTF">2001-10-23T07:31:05Z</dcterms:created>
  <dcterms:modified xsi:type="dcterms:W3CDTF">2013-02-13T09:57:48Z</dcterms:modified>
  <cp:category/>
  <cp:version/>
  <cp:contentType/>
  <cp:contentStatus/>
</cp:coreProperties>
</file>